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03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<sst xmlns="http://schemas.openxmlformats.org/spreadsheetml/2006/main" count="42" uniqueCount="39">
  <si>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截止本月底止累計數</t>
  </si>
  <si>
    <t>校長</t>
  </si>
  <si>
    <t>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</si>
  <si>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</si>
  <si>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</si>
  <si>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</si>
  <si>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</si>
  <si>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</si>
  <si>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</si>
  <si>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</si>
  <si>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</si>
  <si>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</si>
  <si>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   元
二、應收午餐費
      學  生   人
      教職員     人
      工  友   人
      合  計   人 共     元
三、免收減收午餐費
       （1）全免及減收學生午餐費
             計      人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</si>
  <si>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</si>
  <si>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</si>
  <si>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</si>
  <si>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</si>
  <si>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</si>
  <si>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</si>
  <si>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</si>
  <si>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</si>
  <si>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</si>
  <si>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</si>
  <si>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</si>
  <si>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</si>
  <si>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</si>
  <si>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</si>
  <si>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</si>
  <si>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</si>
  <si>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</si>
  <si>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</si>
  <si>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</si>
  <si>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</si>
  <si>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</si>
  <si>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</si>
  <si>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</si>
  <si>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製表</t>
  </si>
  <si>
    <t>出納 　　　　　　　　　　會計</t>
  </si>
  <si>
    <t xml:space="preserve">執行秘書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</si>
</sst>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2" fontId="5" fillId="0" borderId="8" xfId="15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2" fontId="5" fillId="0" borderId="8" xfId="15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10" fontId="5" fillId="0" borderId="8" xfId="18" applyNumberFormat="1" applyFont="1" applyBorder="1" applyAlignment="1">
      <alignment vertical="center"/>
    </xf>
    <xf numFmtId="10" fontId="5" fillId="0" borderId="9" xfId="18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9" fontId="5" fillId="0" borderId="8" xfId="18" applyFont="1" applyBorder="1" applyAlignment="1">
      <alignment vertical="center"/>
    </xf>
    <xf numFmtId="9" fontId="5" fillId="0" borderId="9" xfId="18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right"/>
    </xf>
    <xf numFmtId="182" fontId="5" fillId="0" borderId="0" xfId="15" applyNumberFormat="1" applyFont="1" applyAlignment="1">
      <alignment vertical="center"/>
    </xf>
    <xf numFmtId="0" fontId="5" fillId="0" borderId="17" xfId="0" applyFont="1" applyBorder="1" applyAlignment="1">
      <alignment horizontal="left" indent="4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_100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學年結算"/>
      <sheetName val="收支總帳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>
        <row r="12">
          <cell r="A12" t="str">
            <v>101年3月份</v>
          </cell>
        </row>
      </sheetData>
      <sheetData sheetId="18">
        <row r="1">
          <cell r="A1" t="str">
            <v>嘉義縣大埔鄉大埔國民小學</v>
          </cell>
        </row>
      </sheetData>
      <sheetData sheetId="19">
        <row r="4">
          <cell r="P4">
            <v>78912</v>
          </cell>
        </row>
        <row r="43">
          <cell r="G43">
            <v>6027</v>
          </cell>
          <cell r="H43">
            <v>32095</v>
          </cell>
          <cell r="I43">
            <v>3900</v>
          </cell>
          <cell r="J43">
            <v>1450</v>
          </cell>
          <cell r="K43">
            <v>0</v>
          </cell>
          <cell r="L43">
            <v>30000</v>
          </cell>
          <cell r="M43">
            <v>0</v>
          </cell>
          <cell r="N43">
            <v>512</v>
          </cell>
        </row>
        <row r="44">
          <cell r="G44">
            <v>40506</v>
          </cell>
          <cell r="H44">
            <v>542675</v>
          </cell>
          <cell r="I44">
            <v>15670</v>
          </cell>
          <cell r="J44">
            <v>29378</v>
          </cell>
          <cell r="K44">
            <v>283460</v>
          </cell>
          <cell r="L44">
            <v>96900</v>
          </cell>
          <cell r="M44">
            <v>97000</v>
          </cell>
          <cell r="N44">
            <v>27783</v>
          </cell>
          <cell r="P44">
            <v>7728</v>
          </cell>
        </row>
        <row r="47">
          <cell r="F47">
            <v>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17" sqref="A17"/>
    </sheetView>
  </sheetViews>
  <sheetFormatPr defaultColWidth="8.875" defaultRowHeight="16.5"/>
  <cols>
    <col min="1" max="1" width="13.875" style="4" customWidth="1"/>
    <col min="2" max="2" width="14.25390625" style="32" customWidth="1"/>
    <col min="3" max="3" width="38.50390625" style="4" customWidth="1"/>
    <col min="4" max="4" width="16.375" style="4" customWidth="1"/>
    <col min="5" max="5" width="14.50390625" style="32" customWidth="1"/>
    <col min="6" max="6" width="11.625" style="4" customWidth="1"/>
    <col min="7" max="7" width="14.50390625" style="32" customWidth="1"/>
    <col min="8" max="8" width="11.00390625" style="4" customWidth="1"/>
    <col min="9" max="16384" width="8.875" style="4" customWidth="1"/>
  </cols>
  <sheetData>
    <row r="1" spans="1:8" ht="26.25" thickBot="1">
      <c r="A1" s="1" t="str">
        <f>'[1]02結算'!A1:C1</f>
        <v>嘉義縣大埔鄉大埔國民小學</v>
      </c>
      <c r="B1" s="1"/>
      <c r="C1" s="1"/>
      <c r="D1" s="2" t="str">
        <f>'[1]基本資料'!A12</f>
        <v>101年3月份</v>
      </c>
      <c r="E1" s="3" t="s">
        <v>2</v>
      </c>
      <c r="F1" s="3"/>
      <c r="G1" s="3"/>
      <c r="H1" s="3"/>
    </row>
    <row r="2" spans="1:8" ht="25.5" customHeight="1">
      <c r="A2" s="5" t="s">
        <v>3</v>
      </c>
      <c r="B2" s="6"/>
      <c r="C2" s="7"/>
      <c r="D2" s="8" t="s">
        <v>4</v>
      </c>
      <c r="E2" s="6"/>
      <c r="F2" s="7"/>
      <c r="G2" s="8" t="s">
        <v>0</v>
      </c>
      <c r="H2" s="9"/>
    </row>
    <row r="3" spans="1:8" ht="25.5" customHeight="1">
      <c r="A3" s="10" t="s">
        <v>5</v>
      </c>
      <c r="B3" s="11" t="s">
        <v>6</v>
      </c>
      <c r="C3" s="12" t="s">
        <v>7</v>
      </c>
      <c r="D3" s="12" t="s">
        <v>8</v>
      </c>
      <c r="E3" s="11" t="s">
        <v>9</v>
      </c>
      <c r="F3" s="12" t="s">
        <v>10</v>
      </c>
      <c r="G3" s="11" t="s">
        <v>9</v>
      </c>
      <c r="H3" s="13" t="s">
        <v>10</v>
      </c>
    </row>
    <row r="4" spans="1:8" ht="25.5" customHeight="1">
      <c r="A4" s="10" t="s">
        <v>11</v>
      </c>
      <c r="B4" s="14">
        <f>'[1]03分類帳'!P4</f>
        <v>78912</v>
      </c>
      <c r="C4" s="15" t="s">
        <v>12</v>
      </c>
      <c r="D4" s="12" t="s">
        <v>13</v>
      </c>
      <c r="E4" s="14">
        <f>'[1]03分類帳'!G43</f>
        <v>6027</v>
      </c>
      <c r="F4" s="16">
        <f>E4/(E13-E8)</f>
        <v>0.08146355968858132</v>
      </c>
      <c r="G4" s="14">
        <f>'[1]03分類帳'!G44</f>
        <v>40506</v>
      </c>
      <c r="H4" s="17">
        <f>G4/(G13-G8)</f>
        <v>0.04765905176065287</v>
      </c>
    </row>
    <row r="5" spans="1:8" ht="25.5" customHeight="1">
      <c r="A5" s="10" t="s">
        <v>14</v>
      </c>
      <c r="B5" s="14">
        <f>'[1]03分類帳'!F47</f>
        <v>2800</v>
      </c>
      <c r="C5" s="18"/>
      <c r="D5" s="12" t="s">
        <v>15</v>
      </c>
      <c r="E5" s="14">
        <f>'[1]03分類帳'!H43</f>
        <v>32095</v>
      </c>
      <c r="F5" s="16">
        <f>E5/(E13-E8)</f>
        <v>0.43381001297577854</v>
      </c>
      <c r="G5" s="14">
        <f>'[1]03分類帳'!H44</f>
        <v>542675</v>
      </c>
      <c r="H5" s="17">
        <f>G5/(G13-G8)</f>
        <v>0.6385072807537722</v>
      </c>
    </row>
    <row r="6" spans="1:8" ht="29.25" customHeight="1">
      <c r="A6" s="19" t="s">
        <v>16</v>
      </c>
      <c r="B6" s="14">
        <f>'[1]03分類帳'!G47</f>
        <v>0</v>
      </c>
      <c r="C6" s="18"/>
      <c r="D6" s="12" t="s">
        <v>17</v>
      </c>
      <c r="E6" s="14">
        <f>'[1]03分類帳'!I43</f>
        <v>3900</v>
      </c>
      <c r="F6" s="16">
        <f>E6/(E13-E8)</f>
        <v>0.05271410034602076</v>
      </c>
      <c r="G6" s="14">
        <f>'[1]03分類帳'!I44</f>
        <v>15670</v>
      </c>
      <c r="H6" s="17">
        <f>G6/(G13-G8)</f>
        <v>0.018437202910418962</v>
      </c>
    </row>
    <row r="7" spans="1:8" ht="25.5" customHeight="1">
      <c r="A7" s="10" t="s">
        <v>18</v>
      </c>
      <c r="B7" s="14">
        <f>'[1]03分類帳'!H47</f>
        <v>0</v>
      </c>
      <c r="C7" s="18"/>
      <c r="D7" s="12" t="s">
        <v>19</v>
      </c>
      <c r="E7" s="14">
        <f>'[1]03分類帳'!J43</f>
        <v>1450</v>
      </c>
      <c r="F7" s="16">
        <f>E7/(E13-E8)</f>
        <v>0.019598832179930796</v>
      </c>
      <c r="G7" s="14">
        <f>'[1]03分類帳'!J44</f>
        <v>29378</v>
      </c>
      <c r="H7" s="17">
        <f>G7/(G13-G8)</f>
        <v>0.03456593153173505</v>
      </c>
    </row>
    <row r="8" spans="1:8" ht="25.5" customHeight="1">
      <c r="A8" s="10" t="s">
        <v>20</v>
      </c>
      <c r="B8" s="14">
        <f>'[1]03分類帳'!I47</f>
        <v>0</v>
      </c>
      <c r="C8" s="18"/>
      <c r="D8" s="12" t="s">
        <v>21</v>
      </c>
      <c r="E8" s="14">
        <f>'[1]03分類帳'!K43</f>
        <v>0</v>
      </c>
      <c r="F8" s="16"/>
      <c r="G8" s="14">
        <f>'[1]03分類帳'!K44</f>
        <v>283460</v>
      </c>
      <c r="H8" s="17"/>
    </row>
    <row r="9" spans="1:8" ht="32.25" customHeight="1">
      <c r="A9" s="20" t="s">
        <v>22</v>
      </c>
      <c r="B9" s="14">
        <f>'[1]03分類帳'!J47</f>
        <v>0</v>
      </c>
      <c r="C9" s="18"/>
      <c r="D9" s="12" t="s">
        <v>23</v>
      </c>
      <c r="E9" s="14">
        <f>'[1]03分類帳'!L43</f>
        <v>30000</v>
      </c>
      <c r="F9" s="16">
        <f>E9/(E13-E8)</f>
        <v>0.4054930795847751</v>
      </c>
      <c r="G9" s="14">
        <f>'[1]03分類帳'!L44</f>
        <v>96900</v>
      </c>
      <c r="H9" s="17">
        <f>G9/(G13-G8)</f>
        <v>0.11401180357495835</v>
      </c>
    </row>
    <row r="10" spans="1:8" ht="30" customHeight="1">
      <c r="A10" s="20" t="s">
        <v>24</v>
      </c>
      <c r="B10" s="14">
        <f>'[1]03分類帳'!K47</f>
        <v>0</v>
      </c>
      <c r="C10" s="18"/>
      <c r="D10" s="12" t="s">
        <v>25</v>
      </c>
      <c r="E10" s="14">
        <f>'[1]03分類帳'!M43</f>
        <v>0</v>
      </c>
      <c r="F10" s="16">
        <f>E10/(E13-E8)</f>
        <v>0</v>
      </c>
      <c r="G10" s="14">
        <f>'[1]03分類帳'!M44</f>
        <v>97000</v>
      </c>
      <c r="H10" s="17">
        <f>G10/(G13-G8)</f>
        <v>0.11412946281497378</v>
      </c>
    </row>
    <row r="11" spans="1:8" ht="30.75" customHeight="1">
      <c r="A11" s="21" t="s">
        <v>26</v>
      </c>
      <c r="B11" s="14">
        <f>'[1]03分類帳'!L47</f>
        <v>0</v>
      </c>
      <c r="C11" s="18"/>
      <c r="D11" s="12" t="s">
        <v>27</v>
      </c>
      <c r="E11" s="14">
        <f>'[1]03分類帳'!N43</f>
        <v>512</v>
      </c>
      <c r="F11" s="16">
        <f>E11/(E13-E8)</f>
        <v>0.006920415224913495</v>
      </c>
      <c r="G11" s="14">
        <f>'[1]03分類帳'!N44</f>
        <v>27783</v>
      </c>
      <c r="H11" s="17">
        <f>G11/(G13-G8)</f>
        <v>0.032689266653488834</v>
      </c>
    </row>
    <row r="12" spans="1:8" ht="25.5" customHeight="1">
      <c r="A12" s="10" t="s">
        <v>28</v>
      </c>
      <c r="B12" s="14">
        <f>'[1]03分類帳'!M47</f>
        <v>0</v>
      </c>
      <c r="C12" s="22" t="s">
        <v>29</v>
      </c>
      <c r="D12" s="23"/>
      <c r="E12" s="14"/>
      <c r="F12" s="16"/>
      <c r="G12" s="14"/>
      <c r="H12" s="17"/>
    </row>
    <row r="13" spans="1:8" ht="33" customHeight="1">
      <c r="A13" s="10"/>
      <c r="B13" s="14">
        <f>'[1]03分類帳'!N47</f>
        <v>0</v>
      </c>
      <c r="C13" s="22"/>
      <c r="D13" s="12" t="s">
        <v>30</v>
      </c>
      <c r="E13" s="14">
        <f>SUM(E4:E12)</f>
        <v>73984</v>
      </c>
      <c r="F13" s="16">
        <f>(E13-E8)/(E13-E8)</f>
        <v>1</v>
      </c>
      <c r="G13" s="14">
        <f>SUM(G4:G12)</f>
        <v>1133372</v>
      </c>
      <c r="H13" s="17">
        <f>(G13-G8)/(G13-G8)</f>
        <v>1</v>
      </c>
    </row>
    <row r="14" spans="1:8" ht="32.25" customHeight="1">
      <c r="A14" s="10" t="s">
        <v>31</v>
      </c>
      <c r="B14" s="14">
        <f>SUM(B5:B13)</f>
        <v>2800</v>
      </c>
      <c r="C14" s="22"/>
      <c r="D14" s="12" t="s">
        <v>32</v>
      </c>
      <c r="E14" s="14">
        <f>'[1]03分類帳'!P44</f>
        <v>7728</v>
      </c>
      <c r="F14" s="16"/>
      <c r="G14" s="14">
        <f>E14</f>
        <v>7728</v>
      </c>
      <c r="H14" s="17"/>
    </row>
    <row r="15" spans="1:8" ht="33" customHeight="1">
      <c r="A15" s="10" t="s">
        <v>33</v>
      </c>
      <c r="B15" s="14">
        <f>B14+B4</f>
        <v>81712</v>
      </c>
      <c r="C15" s="24"/>
      <c r="D15" s="12" t="s">
        <v>33</v>
      </c>
      <c r="E15" s="14">
        <f>E13+E14</f>
        <v>81712</v>
      </c>
      <c r="F15" s="25">
        <f>SUM(F4:F11)</f>
        <v>0.9999999999999999</v>
      </c>
      <c r="G15" s="14">
        <f>G13+G14</f>
        <v>1141100</v>
      </c>
      <c r="H15" s="26">
        <f>SUM(H4:H11)</f>
        <v>1</v>
      </c>
    </row>
    <row r="16" spans="1:8" ht="66.75" customHeight="1" thickBot="1">
      <c r="A16" s="27" t="s">
        <v>34</v>
      </c>
      <c r="B16" s="28" t="s">
        <v>35</v>
      </c>
      <c r="C16" s="29"/>
      <c r="D16" s="29"/>
      <c r="E16" s="29"/>
      <c r="F16" s="29"/>
      <c r="G16" s="29"/>
      <c r="H16" s="30"/>
    </row>
    <row r="17" spans="1:8" ht="21" customHeight="1">
      <c r="A17" s="31" t="s">
        <v>36</v>
      </c>
      <c r="C17" s="33" t="s">
        <v>37</v>
      </c>
      <c r="E17" s="31" t="s">
        <v>38</v>
      </c>
      <c r="G17" s="34" t="s">
        <v>1</v>
      </c>
      <c r="H17" s="35"/>
    </row>
  </sheetData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2012-10-02T09:47:28Z</dcterms:created>
  <dcterms:modified xsi:type="dcterms:W3CDTF">2012-10-02T09:47:47Z</dcterms:modified>
  <cp:category/>
  <cp:version/>
  <cp:contentType/>
  <cp:contentStatus/>
</cp:coreProperties>
</file>